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690" activeTab="0"/>
  </bookViews>
  <sheets>
    <sheet name="Summary" sheetId="1" r:id="rId1"/>
    <sheet name="Lighting Details" sheetId="2" r:id="rId2"/>
  </sheets>
  <definedNames>
    <definedName name="_xlnm.Print_Area" localSheetId="0">'Summary'!$A$1:$H$28</definedName>
  </definedNames>
  <calcPr fullCalcOnLoad="1"/>
</workbook>
</file>

<file path=xl/sharedStrings.xml><?xml version="1.0" encoding="utf-8"?>
<sst xmlns="http://schemas.openxmlformats.org/spreadsheetml/2006/main" count="66" uniqueCount="42">
  <si>
    <t>Lamp Retail Price ($)</t>
  </si>
  <si>
    <t>Lighting Systems</t>
  </si>
  <si>
    <t>Lamp Wattage (W)</t>
  </si>
  <si>
    <t>Daily Operating Hours (Hrs)</t>
  </si>
  <si>
    <t>Hourly Labor Rate ($/Hr)</t>
  </si>
  <si>
    <t>Total Number of Stores/Locations/Houses</t>
  </si>
  <si>
    <t>Present Lamp</t>
  </si>
  <si>
    <t>LED Lamp</t>
  </si>
  <si>
    <t>SYSTEMS SUMMARY</t>
  </si>
  <si>
    <t>Published Lamp Life (Hrs)</t>
  </si>
  <si>
    <t>Estimated Usage Life in Year (Yrs)</t>
  </si>
  <si>
    <t>Annual Operating Hours (Hrs)</t>
  </si>
  <si>
    <t xml:space="preserve">Electricity Rate per KWH ($) </t>
  </si>
  <si>
    <t>Electricity Cost</t>
  </si>
  <si>
    <t>Total Operating Cost</t>
  </si>
  <si>
    <t>Annual Electricity Bill Savings</t>
  </si>
  <si>
    <t>Total Annual Savings</t>
  </si>
  <si>
    <t>Return on Investment</t>
  </si>
  <si>
    <t>Energy Bill Savings Over LED Lamp Life</t>
  </si>
  <si>
    <t>Total Savings Over LED Lamp Life</t>
  </si>
  <si>
    <t>NUMBER OF STORES/LOCATIONS</t>
  </si>
  <si>
    <t>LED Cost Saving Calculator</t>
  </si>
  <si>
    <t>Complete Section 1 Only</t>
  </si>
  <si>
    <t>Payback Period (years) ………..</t>
  </si>
  <si>
    <t>LED Life</t>
  </si>
  <si>
    <t>1 Year</t>
  </si>
  <si>
    <t>5 Years</t>
  </si>
  <si>
    <t>Your estimated Annual Savings for …</t>
  </si>
  <si>
    <t>Stores/Locations/Houses/ is …</t>
  </si>
  <si>
    <t>Lamp Cost</t>
  </si>
  <si>
    <t>Total Number of Lamps used in one location</t>
  </si>
  <si>
    <t>ANNUAL SAVINGS / SITE USING LED LAMPS</t>
  </si>
  <si>
    <t>ANNUAL OPERATING COST / SITE</t>
  </si>
  <si>
    <t>SUMMARY</t>
  </si>
  <si>
    <t>Maintenance (Relamp cost)</t>
  </si>
  <si>
    <t>Annual Savings for …</t>
  </si>
  <si>
    <t>Upgrade Cost for …</t>
  </si>
  <si>
    <t>Cost to Upgrade to LED Lighting (lamp cost) ………………………………….</t>
  </si>
  <si>
    <t>Return on Investment …………</t>
  </si>
  <si>
    <t>Hourly Labor Rate to relamp ($/Hr)</t>
  </si>
  <si>
    <t>Annual Maintenance (Relamp cost) Savings</t>
  </si>
  <si>
    <t>Annual Savings on current flourescent lighting ……………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</si>
</sst>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$&quot;#,##0.0;\-&quot;$&quot;#,##0.0"/>
    <numFmt numFmtId="171" formatCode="[$-C09]dddd\,\ d\ mmmm\ yyyy"/>
    <numFmt numFmtId="172" formatCode="[$-409]h:mm:ss\ AM/PM"/>
    <numFmt numFmtId="173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Verdana"/>
      <family val="2"/>
    </font>
    <font>
      <b/>
      <sz val="10"/>
      <color indexed="16"/>
      <name val="Arial"/>
      <family val="2"/>
    </font>
    <font>
      <b/>
      <sz val="10"/>
      <color indexed="9"/>
      <name val="Verdana"/>
      <family val="2"/>
    </font>
    <font>
      <b/>
      <sz val="11"/>
      <color indexed="16"/>
      <name val="Arial"/>
      <family val="2"/>
    </font>
    <font>
      <b/>
      <sz val="22"/>
      <color indexed="8"/>
      <name val="Arial"/>
      <family val="2"/>
    </font>
    <font>
      <b/>
      <sz val="14"/>
      <color indexed="9"/>
      <name val="Verdan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Verdana"/>
      <family val="2"/>
    </font>
    <font>
      <b/>
      <sz val="10"/>
      <color rgb="FF990000"/>
      <name val="Arial"/>
      <family val="2"/>
    </font>
    <font>
      <b/>
      <sz val="10"/>
      <color theme="0"/>
      <name val="Verdana"/>
      <family val="2"/>
    </font>
    <font>
      <b/>
      <sz val="11"/>
      <color rgb="FF990000"/>
      <name val="Arial"/>
      <family val="2"/>
    </font>
    <font>
      <b/>
      <sz val="22"/>
      <color theme="1"/>
      <name val="Arial"/>
      <family val="2"/>
    </font>
    <font>
      <b/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5" fontId="0" fillId="0" borderId="0" xfId="0" applyNumberFormat="1" applyAlignment="1">
      <alignment horizontal="center"/>
    </xf>
    <xf numFmtId="3" fontId="43" fillId="0" borderId="0" xfId="0" applyNumberFormat="1" applyFont="1" applyAlignment="1">
      <alignment/>
    </xf>
    <xf numFmtId="7" fontId="39" fillId="34" borderId="11" xfId="0" applyNumberFormat="1" applyFont="1" applyFill="1" applyBorder="1" applyAlignment="1">
      <alignment horizontal="center"/>
    </xf>
    <xf numFmtId="9" fontId="0" fillId="0" borderId="0" xfId="57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0" fontId="0" fillId="34" borderId="12" xfId="0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7" fontId="0" fillId="34" borderId="12" xfId="0" applyNumberFormat="1" applyFill="1" applyBorder="1" applyAlignment="1">
      <alignment/>
    </xf>
    <xf numFmtId="0" fontId="44" fillId="33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3" fontId="45" fillId="0" borderId="0" xfId="0" applyNumberFormat="1" applyFont="1" applyAlignment="1">
      <alignment horizontal="center"/>
    </xf>
    <xf numFmtId="7" fontId="0" fillId="0" borderId="12" xfId="44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7" fontId="0" fillId="34" borderId="11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7" fontId="0" fillId="34" borderId="10" xfId="0" applyNumberForma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2" fontId="0" fillId="35" borderId="0" xfId="0" applyNumberFormat="1" applyFill="1" applyAlignment="1">
      <alignment/>
    </xf>
    <xf numFmtId="7" fontId="39" fillId="35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1" fontId="0" fillId="34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7" fontId="0" fillId="34" borderId="0" xfId="0" applyNumberFormat="1" applyFill="1" applyBorder="1" applyAlignment="1">
      <alignment horizontal="center"/>
    </xf>
    <xf numFmtId="7" fontId="39" fillId="34" borderId="14" xfId="0" applyNumberFormat="1" applyFont="1" applyFill="1" applyBorder="1" applyAlignment="1">
      <alignment horizontal="center"/>
    </xf>
    <xf numFmtId="173" fontId="0" fillId="34" borderId="11" xfId="0" applyNumberFormat="1" applyFill="1" applyBorder="1" applyAlignment="1">
      <alignment horizontal="center"/>
    </xf>
    <xf numFmtId="9" fontId="39" fillId="0" borderId="15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7" fontId="0" fillId="34" borderId="10" xfId="0" applyNumberForma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right"/>
    </xf>
    <xf numFmtId="0" fontId="46" fillId="0" borderId="0" xfId="0" applyFont="1" applyAlignment="1">
      <alignment horizontal="center"/>
    </xf>
    <xf numFmtId="7" fontId="39" fillId="0" borderId="15" xfId="0" applyNumberFormat="1" applyFont="1" applyFill="1" applyBorder="1" applyAlignment="1">
      <alignment horizontal="center"/>
    </xf>
    <xf numFmtId="7" fontId="39" fillId="0" borderId="16" xfId="0" applyNumberFormat="1" applyFont="1" applyFill="1" applyBorder="1" applyAlignment="1">
      <alignment horizontal="center"/>
    </xf>
    <xf numFmtId="2" fontId="39" fillId="0" borderId="15" xfId="0" applyNumberFormat="1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7" fontId="39" fillId="34" borderId="11" xfId="0" applyNumberFormat="1" applyFont="1" applyFill="1" applyBorder="1" applyAlignment="1">
      <alignment horizontal="center"/>
    </xf>
    <xf numFmtId="7" fontId="0" fillId="34" borderId="11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2" fillId="33" borderId="0" xfId="0" applyFont="1" applyFill="1" applyAlignment="1">
      <alignment horizontal="center"/>
    </xf>
    <xf numFmtId="9" fontId="0" fillId="34" borderId="11" xfId="57" applyFont="1" applyFill="1" applyBorder="1" applyAlignment="1">
      <alignment horizontal="center"/>
    </xf>
    <xf numFmtId="5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7" fontId="0" fillId="0" borderId="15" xfId="44" applyNumberFormat="1" applyFont="1" applyFill="1" applyBorder="1" applyAlignment="1" applyProtection="1">
      <alignment horizontal="center"/>
      <protection locked="0"/>
    </xf>
    <xf numFmtId="7" fontId="0" fillId="0" borderId="11" xfId="44" applyNumberFormat="1" applyFont="1" applyFill="1" applyBorder="1" applyAlignment="1" applyProtection="1">
      <alignment horizontal="center"/>
      <protection locked="0"/>
    </xf>
    <xf numFmtId="7" fontId="0" fillId="0" borderId="16" xfId="44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1" max="1" width="2.8515625" style="0" bestFit="1" customWidth="1"/>
    <col min="2" max="2" width="39.00390625" style="0" customWidth="1"/>
    <col min="3" max="3" width="4.140625" style="0" customWidth="1"/>
    <col min="4" max="4" width="15.7109375" style="0" customWidth="1"/>
    <col min="5" max="5" width="1.57421875" style="0" customWidth="1"/>
    <col min="6" max="6" width="15.7109375" style="0" customWidth="1"/>
    <col min="7" max="7" width="1.57421875" style="0" customWidth="1"/>
    <col min="8" max="8" width="15.7109375" style="0" customWidth="1"/>
    <col min="9" max="9" width="5.7109375" style="0" customWidth="1"/>
  </cols>
  <sheetData>
    <row r="1" ht="5.25" customHeight="1"/>
    <row r="2" spans="2:8" ht="27.75">
      <c r="B2" s="47" t="s">
        <v>21</v>
      </c>
      <c r="C2" s="47"/>
      <c r="D2" s="47"/>
      <c r="E2" s="47"/>
      <c r="F2" s="47"/>
      <c r="G2" s="47"/>
      <c r="H2" s="47"/>
    </row>
    <row r="3" spans="2:8" ht="27.75">
      <c r="B3" s="27"/>
      <c r="C3" s="27"/>
      <c r="D3" s="27"/>
      <c r="E3" s="27"/>
      <c r="F3" s="27"/>
      <c r="G3" s="27"/>
      <c r="H3" s="27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s="1" customFormat="1" ht="18">
      <c r="A5" s="2"/>
      <c r="B5" s="33" t="s">
        <v>33</v>
      </c>
      <c r="C5" s="2"/>
      <c r="D5" s="17"/>
      <c r="E5" s="17"/>
      <c r="F5" s="17"/>
      <c r="G5" s="29"/>
      <c r="H5" s="29"/>
    </row>
    <row r="6" spans="1:8" s="1" customFormat="1" ht="6.75" customHeight="1">
      <c r="A6" s="2"/>
      <c r="B6" s="2"/>
      <c r="C6" s="2"/>
      <c r="D6" s="17"/>
      <c r="E6" s="17"/>
      <c r="F6" s="17"/>
      <c r="G6" s="29"/>
      <c r="H6" s="29"/>
    </row>
    <row r="7" spans="1:8" s="1" customFormat="1" ht="15">
      <c r="A7" s="2"/>
      <c r="B7" s="2" t="s">
        <v>32</v>
      </c>
      <c r="C7" s="2"/>
      <c r="D7" s="17" t="s">
        <v>6</v>
      </c>
      <c r="E7" s="17"/>
      <c r="F7" s="17" t="s">
        <v>7</v>
      </c>
      <c r="G7" s="29"/>
      <c r="H7" s="29"/>
    </row>
    <row r="8" spans="2:8" ht="15" customHeight="1">
      <c r="B8" s="3" t="s">
        <v>29</v>
      </c>
      <c r="C8" s="3"/>
      <c r="D8" s="5">
        <f>'Lighting Details'!D36</f>
        <v>1489.2</v>
      </c>
      <c r="E8" s="3"/>
      <c r="F8" s="5">
        <f>'Lighting Details'!F36</f>
        <v>279.22499999999997</v>
      </c>
      <c r="G8" s="28"/>
      <c r="H8" s="31"/>
    </row>
    <row r="9" spans="2:8" ht="15" customHeight="1">
      <c r="B9" s="4" t="s">
        <v>34</v>
      </c>
      <c r="C9" s="4"/>
      <c r="D9" s="26">
        <f>'Lighting Details'!D37</f>
        <v>0</v>
      </c>
      <c r="E9" s="4"/>
      <c r="F9" s="26">
        <f>'Lighting Details'!F37</f>
        <v>0</v>
      </c>
      <c r="G9" s="28"/>
      <c r="H9" s="28"/>
    </row>
    <row r="10" spans="2:8" ht="15" customHeight="1" thickBot="1">
      <c r="B10" s="4" t="s">
        <v>13</v>
      </c>
      <c r="C10" s="4"/>
      <c r="D10" s="39">
        <f>'Lighting Details'!D38</f>
        <v>893.52</v>
      </c>
      <c r="E10" s="4"/>
      <c r="F10" s="39">
        <f>'Lighting Details'!F38</f>
        <v>214.4448</v>
      </c>
      <c r="G10" s="28"/>
      <c r="H10" s="28"/>
    </row>
    <row r="11" spans="2:8" ht="15" customHeight="1" thickBot="1">
      <c r="B11" s="7" t="s">
        <v>14</v>
      </c>
      <c r="C11" s="7"/>
      <c r="D11" s="40">
        <f>'Lighting Details'!D39</f>
        <v>2382.7200000000003</v>
      </c>
      <c r="E11" s="7"/>
      <c r="F11" s="40">
        <f>'Lighting Details'!F39</f>
        <v>493.66979999999995</v>
      </c>
      <c r="G11" s="28"/>
      <c r="H11" s="28"/>
    </row>
    <row r="12" spans="7:8" ht="12.75">
      <c r="G12" s="28"/>
      <c r="H12" s="28"/>
    </row>
    <row r="13" spans="1:8" s="1" customFormat="1" ht="15">
      <c r="A13" s="2"/>
      <c r="B13" s="52" t="s">
        <v>31</v>
      </c>
      <c r="C13" s="52"/>
      <c r="D13" s="52"/>
      <c r="E13" s="52"/>
      <c r="F13" s="52"/>
      <c r="G13" s="29"/>
      <c r="H13" s="29"/>
    </row>
    <row r="14" spans="2:8" ht="15" customHeight="1">
      <c r="B14" s="3" t="s">
        <v>15</v>
      </c>
      <c r="C14" s="3"/>
      <c r="D14" s="44">
        <f>D10-F10</f>
        <v>679.0752</v>
      </c>
      <c r="E14" s="44"/>
      <c r="F14" s="44"/>
      <c r="G14" s="28"/>
      <c r="H14" s="28"/>
    </row>
    <row r="15" spans="2:8" ht="15" customHeight="1">
      <c r="B15" s="4" t="s">
        <v>40</v>
      </c>
      <c r="C15" s="3"/>
      <c r="D15" s="54">
        <f>D9-F9</f>
        <v>0</v>
      </c>
      <c r="E15" s="54"/>
      <c r="F15" s="54"/>
      <c r="G15" s="28"/>
      <c r="H15" s="28"/>
    </row>
    <row r="16" spans="2:10" ht="15" customHeight="1">
      <c r="B16" s="4" t="s">
        <v>16</v>
      </c>
      <c r="C16" s="4"/>
      <c r="D16" s="53">
        <f>D11-F11</f>
        <v>1889.0502000000004</v>
      </c>
      <c r="E16" s="53"/>
      <c r="F16" s="53"/>
      <c r="G16" s="55"/>
      <c r="H16" s="55"/>
      <c r="J16" s="11"/>
    </row>
    <row r="17" spans="4:8" ht="12.75">
      <c r="D17" s="8"/>
      <c r="E17" s="8"/>
      <c r="F17" s="8"/>
      <c r="G17" s="28"/>
      <c r="H17" s="28"/>
    </row>
    <row r="18" spans="7:8" ht="3" customHeight="1">
      <c r="G18" s="28"/>
      <c r="H18" s="28"/>
    </row>
    <row r="19" spans="2:8" ht="15">
      <c r="B19" s="45" t="s">
        <v>41</v>
      </c>
      <c r="C19" s="45"/>
      <c r="D19" s="45"/>
      <c r="E19" s="45"/>
      <c r="F19" s="46"/>
      <c r="G19" s="42">
        <f>D16/D11</f>
        <v>0.7928125</v>
      </c>
      <c r="H19" s="43"/>
    </row>
    <row r="20" spans="7:8" ht="8.25" customHeight="1">
      <c r="G20" s="28"/>
      <c r="H20" s="28"/>
    </row>
    <row r="21" spans="2:8" ht="15" customHeight="1">
      <c r="B21" s="38" t="s">
        <v>35</v>
      </c>
      <c r="C21" s="19">
        <f>'Lighting Details'!D33</f>
        <v>1</v>
      </c>
      <c r="D21" s="18" t="s">
        <v>28</v>
      </c>
      <c r="G21" s="48">
        <f>'Lighting Details'!G49:H49</f>
        <v>1889.0502000000004</v>
      </c>
      <c r="H21" s="49"/>
    </row>
    <row r="22" spans="2:8" ht="3" customHeight="1">
      <c r="B22" s="12"/>
      <c r="C22" s="9"/>
      <c r="D22" s="13"/>
      <c r="G22" s="32"/>
      <c r="H22" s="32"/>
    </row>
    <row r="23" spans="2:8" ht="15" customHeight="1">
      <c r="B23" s="38" t="s">
        <v>36</v>
      </c>
      <c r="C23" s="19">
        <f>C21</f>
        <v>1</v>
      </c>
      <c r="D23" s="18" t="s">
        <v>28</v>
      </c>
      <c r="E23" s="36"/>
      <c r="F23" s="37"/>
      <c r="G23" s="48">
        <f>'Lighting Details'!G51:H51</f>
        <v>10200</v>
      </c>
      <c r="H23" s="49"/>
    </row>
    <row r="24" spans="7:8" ht="3" customHeight="1">
      <c r="G24" s="28"/>
      <c r="H24" s="28"/>
    </row>
    <row r="25" spans="2:8" ht="15" customHeight="1">
      <c r="B25" s="35"/>
      <c r="C25" s="35"/>
      <c r="D25" s="18" t="s">
        <v>38</v>
      </c>
      <c r="E25" s="18"/>
      <c r="F25" s="18"/>
      <c r="G25" s="42">
        <f>'Lighting Details'!D44</f>
        <v>0.18520100000000003</v>
      </c>
      <c r="H25" s="43"/>
    </row>
    <row r="26" spans="7:8" ht="3" customHeight="1">
      <c r="G26" s="28"/>
      <c r="H26" s="28"/>
    </row>
    <row r="27" spans="4:8" ht="15" customHeight="1">
      <c r="D27" s="18" t="s">
        <v>23</v>
      </c>
      <c r="G27" s="50">
        <f>'Lighting Details'!G53:H53</f>
        <v>5.3995388793797</v>
      </c>
      <c r="H27" s="51"/>
    </row>
  </sheetData>
  <sheetProtection password="E0C9" sheet="1" selectLockedCells="1"/>
  <mergeCells count="12">
    <mergeCell ref="D15:F15"/>
    <mergeCell ref="G16:H16"/>
    <mergeCell ref="G19:H19"/>
    <mergeCell ref="D14:F14"/>
    <mergeCell ref="B19:F19"/>
    <mergeCell ref="B2:H2"/>
    <mergeCell ref="G21:H21"/>
    <mergeCell ref="G27:H27"/>
    <mergeCell ref="B13:F13"/>
    <mergeCell ref="D16:F16"/>
    <mergeCell ref="G25:H25"/>
    <mergeCell ref="G23:H23"/>
  </mergeCells>
  <printOptions/>
  <pageMargins left="0.3937007874015748" right="0.3937007874015748" top="0.5511811023622047" bottom="0.7480314960629921" header="0.31496062992125984" footer="0.31496062992125984"/>
  <pageSetup horizontalDpi="1200" verticalDpi="1200" orientation="portrait" paperSize="9" r:id="rId1"/>
  <headerFooter>
    <oddFooter>&amp;C&amp;"Arial,Bold"&amp;12ME Lighting&amp;"Arial,Regular"&amp;10
&amp;"Arial,Bold"LED Cost Savings Calculator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7">
      <selection activeCell="F8" sqref="F8"/>
    </sheetView>
  </sheetViews>
  <sheetFormatPr defaultColWidth="9.140625" defaultRowHeight="12.75"/>
  <cols>
    <col min="1" max="1" width="2.8515625" style="0" bestFit="1" customWidth="1"/>
    <col min="2" max="2" width="39.00390625" style="0" customWidth="1"/>
    <col min="3" max="3" width="4.140625" style="0" customWidth="1"/>
    <col min="4" max="4" width="15.7109375" style="0" customWidth="1"/>
    <col min="5" max="5" width="1.57421875" style="0" customWidth="1"/>
    <col min="6" max="6" width="15.7109375" style="0" customWidth="1"/>
    <col min="7" max="7" width="1.57421875" style="0" customWidth="1"/>
    <col min="8" max="8" width="15.7109375" style="0" customWidth="1"/>
    <col min="9" max="9" width="5.7109375" style="0" customWidth="1"/>
  </cols>
  <sheetData>
    <row r="1" ht="5.25" customHeight="1"/>
    <row r="2" spans="2:8" ht="27.75">
      <c r="B2" s="47" t="s">
        <v>21</v>
      </c>
      <c r="C2" s="47"/>
      <c r="D2" s="47"/>
      <c r="E2" s="47"/>
      <c r="F2" s="47"/>
      <c r="G2" s="47"/>
      <c r="H2" s="47"/>
    </row>
    <row r="4" spans="1:8" ht="15">
      <c r="A4" s="28"/>
      <c r="B4" s="29" t="s">
        <v>22</v>
      </c>
      <c r="C4" s="28"/>
      <c r="D4" s="28"/>
      <c r="E4" s="28"/>
      <c r="F4" s="28"/>
      <c r="G4" s="28"/>
      <c r="H4" s="28"/>
    </row>
    <row r="5" spans="1:8" ht="3" customHeight="1">
      <c r="A5" s="28"/>
      <c r="B5" s="28"/>
      <c r="C5" s="28"/>
      <c r="D5" s="28"/>
      <c r="E5" s="28"/>
      <c r="F5" s="28"/>
      <c r="G5" s="28"/>
      <c r="H5" s="28"/>
    </row>
    <row r="6" spans="1:8" s="1" customFormat="1" ht="15">
      <c r="A6" s="2">
        <v>1</v>
      </c>
      <c r="B6" s="2" t="s">
        <v>1</v>
      </c>
      <c r="C6" s="2"/>
      <c r="D6" s="17" t="s">
        <v>6</v>
      </c>
      <c r="E6" s="17"/>
      <c r="F6" s="17" t="s">
        <v>7</v>
      </c>
      <c r="G6" s="29"/>
      <c r="H6" s="29"/>
    </row>
    <row r="7" spans="1:8" s="1" customFormat="1" ht="3" customHeight="1">
      <c r="A7" s="29"/>
      <c r="B7" s="29"/>
      <c r="C7" s="29"/>
      <c r="D7" s="30"/>
      <c r="E7" s="30"/>
      <c r="F7" s="30"/>
      <c r="G7" s="29"/>
      <c r="H7" s="29"/>
    </row>
    <row r="8" spans="1:8" ht="12.75">
      <c r="A8" s="28"/>
      <c r="B8" s="28" t="s">
        <v>0</v>
      </c>
      <c r="C8" s="28"/>
      <c r="D8" s="20">
        <v>30</v>
      </c>
      <c r="E8" s="28"/>
      <c r="F8" s="20">
        <v>150</v>
      </c>
      <c r="G8" s="28"/>
      <c r="H8" s="28"/>
    </row>
    <row r="9" spans="1:8" s="1" customFormat="1" ht="3" customHeight="1">
      <c r="A9" s="29"/>
      <c r="B9" s="29"/>
      <c r="C9" s="29"/>
      <c r="D9" s="30"/>
      <c r="E9" s="30"/>
      <c r="F9" s="30"/>
      <c r="G9" s="29"/>
      <c r="H9" s="29"/>
    </row>
    <row r="10" spans="1:8" ht="12.75">
      <c r="A10" s="28"/>
      <c r="B10" s="28" t="s">
        <v>2</v>
      </c>
      <c r="C10" s="28"/>
      <c r="D10" s="21">
        <v>50</v>
      </c>
      <c r="E10" s="28"/>
      <c r="F10" s="21">
        <v>12</v>
      </c>
      <c r="G10" s="28"/>
      <c r="H10" s="28"/>
    </row>
    <row r="11" spans="1:8" s="1" customFormat="1" ht="3" customHeight="1">
      <c r="A11" s="29"/>
      <c r="B11" s="29"/>
      <c r="C11" s="29"/>
      <c r="D11" s="30"/>
      <c r="E11" s="30"/>
      <c r="F11" s="30"/>
      <c r="G11" s="29"/>
      <c r="H11" s="29"/>
    </row>
    <row r="12" spans="1:8" ht="12.75">
      <c r="A12" s="28"/>
      <c r="B12" s="28" t="s">
        <v>9</v>
      </c>
      <c r="C12" s="28"/>
      <c r="D12" s="22">
        <v>3000</v>
      </c>
      <c r="E12" s="28"/>
      <c r="F12" s="22">
        <v>80000</v>
      </c>
      <c r="G12" s="28"/>
      <c r="H12" s="28"/>
    </row>
    <row r="13" spans="1:8" s="1" customFormat="1" ht="3" customHeight="1">
      <c r="A13" s="29"/>
      <c r="B13" s="29"/>
      <c r="C13" s="29"/>
      <c r="D13" s="30"/>
      <c r="E13" s="30"/>
      <c r="F13" s="30"/>
      <c r="G13" s="29"/>
      <c r="H13" s="29"/>
    </row>
    <row r="14" spans="1:8" ht="12.75">
      <c r="A14" s="28"/>
      <c r="B14" s="28" t="s">
        <v>3</v>
      </c>
      <c r="C14" s="28"/>
      <c r="D14" s="61">
        <v>6</v>
      </c>
      <c r="E14" s="62"/>
      <c r="F14" s="63"/>
      <c r="G14" s="28"/>
      <c r="H14" s="28"/>
    </row>
    <row r="15" spans="1:8" s="1" customFormat="1" ht="3" customHeight="1">
      <c r="A15" s="29"/>
      <c r="B15" s="29"/>
      <c r="C15" s="29"/>
      <c r="D15" s="30"/>
      <c r="E15" s="30"/>
      <c r="F15" s="30"/>
      <c r="G15" s="29"/>
      <c r="H15" s="29"/>
    </row>
    <row r="16" spans="1:8" ht="12.75">
      <c r="A16" s="28"/>
      <c r="B16" s="28" t="s">
        <v>39</v>
      </c>
      <c r="C16" s="28"/>
      <c r="D16" s="64">
        <v>0</v>
      </c>
      <c r="E16" s="65"/>
      <c r="F16" s="66"/>
      <c r="G16" s="28"/>
      <c r="H16" s="28"/>
    </row>
    <row r="17" spans="1:8" s="1" customFormat="1" ht="3" customHeight="1">
      <c r="A17" s="29"/>
      <c r="B17" s="29"/>
      <c r="C17" s="29"/>
      <c r="D17" s="30"/>
      <c r="E17" s="30"/>
      <c r="F17" s="30"/>
      <c r="G17" s="29"/>
      <c r="H17" s="29"/>
    </row>
    <row r="18" spans="1:8" ht="12.75">
      <c r="A18" s="28"/>
      <c r="B18" s="28" t="s">
        <v>12</v>
      </c>
      <c r="C18" s="28"/>
      <c r="D18" s="64">
        <v>0.12</v>
      </c>
      <c r="E18" s="65"/>
      <c r="F18" s="66"/>
      <c r="G18" s="28"/>
      <c r="H18" s="28"/>
    </row>
    <row r="19" spans="1:8" s="1" customFormat="1" ht="3" customHeight="1">
      <c r="A19" s="29"/>
      <c r="B19" s="29"/>
      <c r="C19" s="29"/>
      <c r="D19" s="30"/>
      <c r="E19" s="30"/>
      <c r="F19" s="30"/>
      <c r="G19" s="29"/>
      <c r="H19" s="29"/>
    </row>
    <row r="20" spans="1:8" ht="12.75">
      <c r="A20" s="28"/>
      <c r="B20" s="28" t="s">
        <v>30</v>
      </c>
      <c r="C20" s="28"/>
      <c r="D20" s="67">
        <v>68</v>
      </c>
      <c r="E20" s="68"/>
      <c r="F20" s="69"/>
      <c r="G20" s="28"/>
      <c r="H20" s="28"/>
    </row>
    <row r="21" spans="1:8" s="1" customFormat="1" ht="3" customHeight="1">
      <c r="A21" s="29"/>
      <c r="B21" s="29"/>
      <c r="C21" s="29"/>
      <c r="D21" s="30"/>
      <c r="E21" s="30"/>
      <c r="F21" s="30"/>
      <c r="G21" s="29"/>
      <c r="H21" s="29"/>
    </row>
    <row r="22" spans="1:8" ht="12.75">
      <c r="A22" s="28"/>
      <c r="B22" s="28" t="s">
        <v>5</v>
      </c>
      <c r="C22" s="28"/>
      <c r="D22" s="67">
        <v>1</v>
      </c>
      <c r="E22" s="68"/>
      <c r="F22" s="69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s="1" customFormat="1" ht="15">
      <c r="A24" s="2">
        <v>2</v>
      </c>
      <c r="B24" s="2" t="s">
        <v>8</v>
      </c>
      <c r="C24" s="2"/>
      <c r="D24" s="17" t="s">
        <v>6</v>
      </c>
      <c r="E24" s="17"/>
      <c r="F24" s="17" t="s">
        <v>7</v>
      </c>
      <c r="G24" s="29"/>
      <c r="H24" s="29"/>
    </row>
    <row r="25" spans="2:8" ht="15" customHeight="1">
      <c r="B25" s="3" t="s">
        <v>0</v>
      </c>
      <c r="C25" s="3"/>
      <c r="D25" s="26">
        <f>D8</f>
        <v>30</v>
      </c>
      <c r="E25" s="3"/>
      <c r="F25" s="26">
        <f>F8</f>
        <v>150</v>
      </c>
      <c r="G25" s="28"/>
      <c r="H25" s="28"/>
    </row>
    <row r="26" spans="2:8" ht="15" customHeight="1">
      <c r="B26" s="4" t="s">
        <v>2</v>
      </c>
      <c r="C26" s="4"/>
      <c r="D26" s="34">
        <f>D10</f>
        <v>50</v>
      </c>
      <c r="E26" s="4"/>
      <c r="F26" s="41">
        <f>F10</f>
        <v>12</v>
      </c>
      <c r="G26" s="28"/>
      <c r="H26" s="28"/>
    </row>
    <row r="27" spans="2:8" ht="15" customHeight="1">
      <c r="B27" s="4" t="s">
        <v>9</v>
      </c>
      <c r="C27" s="4"/>
      <c r="D27" s="25">
        <f>D12</f>
        <v>3000</v>
      </c>
      <c r="E27" s="4"/>
      <c r="F27" s="25">
        <f>F12</f>
        <v>80000</v>
      </c>
      <c r="G27" s="28"/>
      <c r="H27" s="28"/>
    </row>
    <row r="28" spans="2:8" ht="15" customHeight="1">
      <c r="B28" s="4" t="s">
        <v>10</v>
      </c>
      <c r="C28" s="4"/>
      <c r="D28" s="6">
        <f>D12/D29</f>
        <v>1.36986301369863</v>
      </c>
      <c r="E28" s="4"/>
      <c r="F28" s="6">
        <f>F12/D29</f>
        <v>36.529680365296805</v>
      </c>
      <c r="G28" s="28"/>
      <c r="H28" s="28"/>
    </row>
    <row r="29" spans="2:8" ht="15" customHeight="1">
      <c r="B29" s="4" t="s">
        <v>11</v>
      </c>
      <c r="C29" s="4"/>
      <c r="D29" s="59">
        <f>D14*365</f>
        <v>2190</v>
      </c>
      <c r="E29" s="59"/>
      <c r="F29" s="59"/>
      <c r="G29" s="28"/>
      <c r="H29" s="28"/>
    </row>
    <row r="30" spans="2:8" ht="15" customHeight="1">
      <c r="B30" s="4" t="s">
        <v>4</v>
      </c>
      <c r="C30" s="4"/>
      <c r="D30" s="54">
        <f>D16</f>
        <v>0</v>
      </c>
      <c r="E30" s="59"/>
      <c r="F30" s="59"/>
      <c r="G30" s="28"/>
      <c r="H30" s="28"/>
    </row>
    <row r="31" spans="2:8" ht="15" customHeight="1">
      <c r="B31" s="4" t="s">
        <v>12</v>
      </c>
      <c r="C31" s="4"/>
      <c r="D31" s="54">
        <f>D18</f>
        <v>0.12</v>
      </c>
      <c r="E31" s="59"/>
      <c r="F31" s="59"/>
      <c r="G31" s="28"/>
      <c r="H31" s="28"/>
    </row>
    <row r="32" spans="2:8" ht="15" customHeight="1">
      <c r="B32" s="4" t="s">
        <v>30</v>
      </c>
      <c r="C32" s="4"/>
      <c r="D32" s="60">
        <f>D20</f>
        <v>68</v>
      </c>
      <c r="E32" s="59"/>
      <c r="F32" s="59"/>
      <c r="G32" s="28"/>
      <c r="H32" s="28"/>
    </row>
    <row r="33" spans="2:8" ht="15" customHeight="1">
      <c r="B33" s="3" t="s">
        <v>5</v>
      </c>
      <c r="C33" s="3"/>
      <c r="D33" s="60">
        <f>D22</f>
        <v>1</v>
      </c>
      <c r="E33" s="59"/>
      <c r="F33" s="59"/>
      <c r="G33" s="28"/>
      <c r="H33" s="28"/>
    </row>
    <row r="34" spans="7:8" ht="12.75">
      <c r="G34" s="28"/>
      <c r="H34" s="28"/>
    </row>
    <row r="35" spans="1:8" s="1" customFormat="1" ht="15">
      <c r="A35" s="2">
        <v>3</v>
      </c>
      <c r="B35" s="2" t="s">
        <v>32</v>
      </c>
      <c r="C35" s="2"/>
      <c r="D35" s="17" t="s">
        <v>6</v>
      </c>
      <c r="E35" s="17"/>
      <c r="F35" s="17" t="s">
        <v>7</v>
      </c>
      <c r="G35" s="29"/>
      <c r="H35" s="29"/>
    </row>
    <row r="36" spans="2:8" ht="15" customHeight="1">
      <c r="B36" s="3" t="s">
        <v>29</v>
      </c>
      <c r="C36" s="3"/>
      <c r="D36" s="26">
        <f>D32/D28*D25</f>
        <v>1489.2</v>
      </c>
      <c r="E36" s="3"/>
      <c r="F36" s="26">
        <f>D32/F28*F25</f>
        <v>279.22499999999997</v>
      </c>
      <c r="G36" s="28"/>
      <c r="H36" s="31"/>
    </row>
    <row r="37" spans="2:8" ht="15" customHeight="1">
      <c r="B37" s="4" t="s">
        <v>34</v>
      </c>
      <c r="C37" s="4"/>
      <c r="D37" s="24">
        <f>D32/D28*D30</f>
        <v>0</v>
      </c>
      <c r="E37" s="4"/>
      <c r="F37" s="24">
        <f>D32/F28*D30</f>
        <v>0</v>
      </c>
      <c r="G37" s="28"/>
      <c r="H37" s="28"/>
    </row>
    <row r="38" spans="2:8" ht="15" customHeight="1">
      <c r="B38" s="4" t="s">
        <v>13</v>
      </c>
      <c r="C38" s="4"/>
      <c r="D38" s="24">
        <f>(D26*D32*D29)/1000*D31</f>
        <v>893.52</v>
      </c>
      <c r="E38" s="4"/>
      <c r="F38" s="24">
        <f>(F26*D29*D32)/1000*D31</f>
        <v>214.4448</v>
      </c>
      <c r="G38" s="28"/>
      <c r="H38" s="28"/>
    </row>
    <row r="39" spans="2:8" ht="15" customHeight="1">
      <c r="B39" s="7" t="s">
        <v>14</v>
      </c>
      <c r="C39" s="7"/>
      <c r="D39" s="10">
        <f>SUM(D36:D38)</f>
        <v>2382.7200000000003</v>
      </c>
      <c r="E39" s="7"/>
      <c r="F39" s="10">
        <f>SUM(F36:F38)</f>
        <v>493.66979999999995</v>
      </c>
      <c r="G39" s="28"/>
      <c r="H39" s="28"/>
    </row>
    <row r="40" spans="7:8" ht="12.75">
      <c r="G40" s="28"/>
      <c r="H40" s="28"/>
    </row>
    <row r="41" spans="1:8" s="1" customFormat="1" ht="15">
      <c r="A41" s="2">
        <v>4</v>
      </c>
      <c r="B41" s="52" t="s">
        <v>31</v>
      </c>
      <c r="C41" s="52"/>
      <c r="D41" s="52"/>
      <c r="E41" s="52"/>
      <c r="F41" s="52"/>
      <c r="G41" s="29"/>
      <c r="H41" s="29"/>
    </row>
    <row r="42" spans="2:8" ht="15" customHeight="1">
      <c r="B42" s="3" t="s">
        <v>15</v>
      </c>
      <c r="C42" s="3"/>
      <c r="D42" s="44">
        <f>D38-F38</f>
        <v>679.0752</v>
      </c>
      <c r="E42" s="44"/>
      <c r="F42" s="44"/>
      <c r="G42" s="28"/>
      <c r="H42" s="28"/>
    </row>
    <row r="43" spans="2:10" ht="15" customHeight="1">
      <c r="B43" s="4" t="s">
        <v>16</v>
      </c>
      <c r="C43" s="4"/>
      <c r="D43" s="54">
        <f>D39-F39</f>
        <v>1889.0502000000004</v>
      </c>
      <c r="E43" s="54"/>
      <c r="F43" s="54"/>
      <c r="G43" s="28"/>
      <c r="H43" s="28"/>
      <c r="J43" s="11"/>
    </row>
    <row r="44" spans="2:8" ht="15" customHeight="1">
      <c r="B44" s="4" t="s">
        <v>17</v>
      </c>
      <c r="C44" s="4"/>
      <c r="D44" s="57">
        <f>D43/G51</f>
        <v>0.18520100000000003</v>
      </c>
      <c r="E44" s="57"/>
      <c r="F44" s="57"/>
      <c r="G44" s="28"/>
      <c r="H44" s="28"/>
    </row>
    <row r="45" spans="2:8" ht="15" customHeight="1">
      <c r="B45" s="4" t="s">
        <v>18</v>
      </c>
      <c r="C45" s="4"/>
      <c r="D45" s="58">
        <f>D42*F28</f>
        <v>24806.4</v>
      </c>
      <c r="E45" s="58"/>
      <c r="F45" s="58"/>
      <c r="G45" s="28"/>
      <c r="H45" s="28"/>
    </row>
    <row r="46" spans="2:8" ht="15" customHeight="1">
      <c r="B46" s="4" t="s">
        <v>19</v>
      </c>
      <c r="C46" s="4"/>
      <c r="D46" s="58">
        <f>D43*F28</f>
        <v>69006.40000000001</v>
      </c>
      <c r="E46" s="58"/>
      <c r="F46" s="58"/>
      <c r="G46" s="28"/>
      <c r="H46" s="28"/>
    </row>
    <row r="47" spans="4:8" ht="12.75">
      <c r="D47" s="8"/>
      <c r="E47" s="8"/>
      <c r="F47" s="8"/>
      <c r="G47" s="28"/>
      <c r="H47" s="28"/>
    </row>
    <row r="48" spans="7:8" ht="3" customHeight="1">
      <c r="G48" s="28"/>
      <c r="H48" s="28"/>
    </row>
    <row r="49" spans="2:8" ht="15" customHeight="1">
      <c r="B49" s="18" t="s">
        <v>27</v>
      </c>
      <c r="C49" s="19">
        <f>D33</f>
        <v>1</v>
      </c>
      <c r="D49" s="18" t="s">
        <v>28</v>
      </c>
      <c r="G49" s="48">
        <f>D43*D33</f>
        <v>1889.0502000000004</v>
      </c>
      <c r="H49" s="49"/>
    </row>
    <row r="50" spans="2:8" ht="3" customHeight="1">
      <c r="B50" s="12"/>
      <c r="C50" s="9"/>
      <c r="D50" s="13"/>
      <c r="G50" s="32"/>
      <c r="H50" s="32"/>
    </row>
    <row r="51" spans="2:8" ht="15" customHeight="1">
      <c r="B51" s="18" t="s">
        <v>37</v>
      </c>
      <c r="C51" s="9"/>
      <c r="G51" s="48">
        <f>(D32*F25)*D33</f>
        <v>10200</v>
      </c>
      <c r="H51" s="49"/>
    </row>
    <row r="52" spans="7:8" ht="3" customHeight="1">
      <c r="G52" s="28"/>
      <c r="H52" s="28"/>
    </row>
    <row r="53" spans="4:8" ht="15" customHeight="1">
      <c r="D53" s="18" t="s">
        <v>23</v>
      </c>
      <c r="G53" s="50">
        <f>G51/G49</f>
        <v>5.3995388793797</v>
      </c>
      <c r="H53" s="51"/>
    </row>
    <row r="54" spans="7:8" ht="12.75">
      <c r="G54" s="28"/>
      <c r="H54" s="28"/>
    </row>
    <row r="55" spans="1:8" s="1" customFormat="1" ht="15">
      <c r="A55" s="2">
        <v>5</v>
      </c>
      <c r="B55" s="2" t="s">
        <v>20</v>
      </c>
      <c r="C55" s="2"/>
      <c r="D55" s="23" t="s">
        <v>25</v>
      </c>
      <c r="E55" s="2"/>
      <c r="F55" s="23" t="s">
        <v>26</v>
      </c>
      <c r="G55" s="56" t="s">
        <v>24</v>
      </c>
      <c r="H55" s="56"/>
    </row>
    <row r="56" spans="1:8" ht="12.75">
      <c r="A56" s="14"/>
      <c r="B56" s="15">
        <v>1</v>
      </c>
      <c r="C56" s="14"/>
      <c r="D56" s="16">
        <f>D43</f>
        <v>1889.0502000000004</v>
      </c>
      <c r="E56" s="14"/>
      <c r="F56" s="16">
        <f>D56*5</f>
        <v>9445.251000000002</v>
      </c>
      <c r="G56" s="14"/>
      <c r="H56" s="16">
        <f>D56*$F$28</f>
        <v>69006.40000000001</v>
      </c>
    </row>
    <row r="57" spans="1:8" ht="12.75">
      <c r="A57" s="14"/>
      <c r="B57" s="15">
        <v>10</v>
      </c>
      <c r="C57" s="14"/>
      <c r="D57" s="16">
        <f>$D$56*B57</f>
        <v>18890.502000000004</v>
      </c>
      <c r="E57" s="14"/>
      <c r="F57" s="16">
        <f>D57*5</f>
        <v>94452.51000000002</v>
      </c>
      <c r="G57" s="14"/>
      <c r="H57" s="16">
        <f>D57*$F$28</f>
        <v>690064.0000000002</v>
      </c>
    </row>
    <row r="58" spans="1:8" ht="12.75">
      <c r="A58" s="14"/>
      <c r="B58" s="15">
        <v>25</v>
      </c>
      <c r="C58" s="14"/>
      <c r="D58" s="16">
        <f>$D$56*B58</f>
        <v>47226.25500000001</v>
      </c>
      <c r="E58" s="14"/>
      <c r="F58" s="16">
        <f>D58*5</f>
        <v>236131.27500000005</v>
      </c>
      <c r="G58" s="14"/>
      <c r="H58" s="16">
        <f>D58*$F$28</f>
        <v>1725160.0000000005</v>
      </c>
    </row>
    <row r="59" spans="1:8" ht="12.75">
      <c r="A59" s="14"/>
      <c r="B59" s="15">
        <v>50</v>
      </c>
      <c r="C59" s="14"/>
      <c r="D59" s="16">
        <f>$D$56*B59</f>
        <v>94452.51000000002</v>
      </c>
      <c r="E59" s="14"/>
      <c r="F59" s="16">
        <f>D59*5</f>
        <v>472262.5500000001</v>
      </c>
      <c r="G59" s="14"/>
      <c r="H59" s="16">
        <f>D59*$F$28</f>
        <v>3450320.000000001</v>
      </c>
    </row>
    <row r="60" spans="1:8" ht="12.75">
      <c r="A60" s="14"/>
      <c r="B60" s="15">
        <v>100</v>
      </c>
      <c r="C60" s="14"/>
      <c r="D60" s="16">
        <f>$D$56*B60</f>
        <v>188905.02000000005</v>
      </c>
      <c r="E60" s="14"/>
      <c r="F60" s="16">
        <f>D60*5</f>
        <v>944525.1000000002</v>
      </c>
      <c r="G60" s="14"/>
      <c r="H60" s="16">
        <f>D60*$F$28</f>
        <v>6900640.000000002</v>
      </c>
    </row>
  </sheetData>
  <sheetProtection password="E0C9" sheet="1" selectLockedCells="1"/>
  <mergeCells count="21">
    <mergeCell ref="B2:H2"/>
    <mergeCell ref="D14:F14"/>
    <mergeCell ref="D16:F16"/>
    <mergeCell ref="D18:F18"/>
    <mergeCell ref="D20:F20"/>
    <mergeCell ref="D22:F22"/>
    <mergeCell ref="D29:F29"/>
    <mergeCell ref="D30:F30"/>
    <mergeCell ref="D31:F31"/>
    <mergeCell ref="D32:F32"/>
    <mergeCell ref="D33:F33"/>
    <mergeCell ref="B41:F41"/>
    <mergeCell ref="G51:H51"/>
    <mergeCell ref="G53:H53"/>
    <mergeCell ref="G55:H55"/>
    <mergeCell ref="D42:F42"/>
    <mergeCell ref="D43:F43"/>
    <mergeCell ref="D44:F44"/>
    <mergeCell ref="D45:F45"/>
    <mergeCell ref="D46:F46"/>
    <mergeCell ref="G49:H49"/>
  </mergeCells>
  <printOptions/>
  <pageMargins left="0.3937007874015748" right="0.3937007874015748" top="0.5511811023622047" bottom="0.7480314960629921" header="0.31496062992125984" footer="0.31496062992125984"/>
  <pageSetup horizontalDpi="1200" verticalDpi="1200" orientation="portrait" paperSize="9" r:id="rId1"/>
  <headerFooter>
    <oddFooter>&amp;C&amp;"Arial,Bold"&amp;12ME Lighting&amp;"Arial,Regular"&amp;10
&amp;"Arial,Bold"LED Cost Savings Calculator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Cassey</dc:creator>
  <cp:keywords/>
  <dc:description/>
  <cp:lastModifiedBy>ICO</cp:lastModifiedBy>
  <cp:lastPrinted>2009-05-11T11:10:08Z</cp:lastPrinted>
  <dcterms:created xsi:type="dcterms:W3CDTF">2009-04-30T23:09:17Z</dcterms:created>
  <dcterms:modified xsi:type="dcterms:W3CDTF">2009-06-28T23:53:43Z</dcterms:modified>
  <cp:category/>
  <cp:version/>
  <cp:contentType/>
  <cp:contentStatus/>
</cp:coreProperties>
</file>